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quarefoot_Estimate" sheetId="2" r:id="rId1"/>
  </sheets>
  <definedNames>
    <definedName name="_xlnm._FilterDatabase" localSheetId="0" hidden="1">Squarefoot_Estimate!$A$15:$F$78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<sst xmlns="http://schemas.openxmlformats.org/spreadsheetml/2006/main" count="162" uniqueCount="155">
  <si>
    <t>Square Foot Cost Estimate Report</t>
  </si>
  <si>
    <t>Date:</t>
  </si>
  <si>
    <t>5/22/2026</t>
  </si>
  <si>
    <t>Estimate Name:</t>
  </si>
  <si>
    <t>1064 Chautauqua Rebuild</t>
  </si>
  <si>
    <t>Building Type:</t>
  </si>
  <si>
    <t>Custom 2 Story with Wood Siding - Wood Frame</t>
  </si>
  <si>
    <t>Location:</t>
  </si>
  <si>
    <t>LOS ANGELES, CA</t>
  </si>
  <si>
    <t>Story Count:</t>
  </si>
  <si>
    <t>2</t>
  </si>
  <si>
    <t>Story Height (L.F.):</t>
  </si>
  <si>
    <t>Floor Area (S.F.):</t>
  </si>
  <si>
    <t>3563</t>
  </si>
  <si>
    <t>Labor Type:</t>
  </si>
  <si>
    <t>RES</t>
  </si>
  <si>
    <t>Basement:</t>
  </si>
  <si>
    <t>No</t>
  </si>
  <si>
    <t>Data Release:</t>
  </si>
  <si>
    <t>Year 2026 Quarter 1</t>
  </si>
  <si>
    <t>Costs are derived from a building model with basic components.</t>
  </si>
  <si>
    <t>Cost Per Square Foot:</t>
  </si>
  <si>
    <t>Scope differences and market conditions can cause costs to vary significantly.</t>
  </si>
  <si>
    <t>Building Cost:</t>
  </si>
  <si>
    <t>Quantity</t>
  </si>
  <si>
    <t>% of Total</t>
  </si>
  <si>
    <t>Cost Per S.F.</t>
  </si>
  <si>
    <t>Cost</t>
  </si>
  <si>
    <t>01</t>
  </si>
  <si>
    <t>Site Work</t>
  </si>
  <si>
    <t>0104042</t>
  </si>
  <si>
    <t>Footing excavation, building, 26' x 60', 4' deep</t>
  </si>
  <si>
    <t>02</t>
  </si>
  <si>
    <t>Foundation</t>
  </si>
  <si>
    <t>0204036</t>
  </si>
  <si>
    <t>Footing systems, 12" thick by 24" wide footing</t>
  </si>
  <si>
    <t>0208046</t>
  </si>
  <si>
    <t>Block wall systems, 12" wall, grouted, full height</t>
  </si>
  <si>
    <t>0220034</t>
  </si>
  <si>
    <t>Floor slab systems, 4" thick slab</t>
  </si>
  <si>
    <t>03</t>
  </si>
  <si>
    <t>Framing</t>
  </si>
  <si>
    <t>0302038</t>
  </si>
  <si>
    <t>Floor framing systems, 2" x 10", 16" OC</t>
  </si>
  <si>
    <t>0308042</t>
  </si>
  <si>
    <t>Exterior wall framing systems, 2" x 6", 16" OC</t>
  </si>
  <si>
    <t>031204741</t>
  </si>
  <si>
    <t>Gable end roof framing systems, 2" X 10" rafters, 16" OC, 4/12 pitch</t>
  </si>
  <si>
    <t>0348026</t>
  </si>
  <si>
    <t>Partition framing systems, 2" x 4", 16" OC</t>
  </si>
  <si>
    <t>04</t>
  </si>
  <si>
    <t>Exterior Walls</t>
  </si>
  <si>
    <t>0408050</t>
  </si>
  <si>
    <t>Wood siding systems, 1" x 6" tongue &amp; groove, redwood, vertical grain</t>
  </si>
  <si>
    <t>0420046</t>
  </si>
  <si>
    <t>Non-rigid insul, batts, fbgls, kraft faced, 6" thick, R19, 15" wide</t>
  </si>
  <si>
    <t>0420051</t>
  </si>
  <si>
    <t>Non-rigid insul, batts, fbgls, kraft faced, 12" thick, R38, 23" wide</t>
  </si>
  <si>
    <t>0444036</t>
  </si>
  <si>
    <t>Casement type bow window, plastic clad, 10' x 6'</t>
  </si>
  <si>
    <t>0452034</t>
  </si>
  <si>
    <t>Door systems, colonial, 6 panel, 3' x 6'-8", wood</t>
  </si>
  <si>
    <t>0460035</t>
  </si>
  <si>
    <t>Storm door, wood, combination, storm &amp; screen, crossbuck, 3'-0" x6'-9"</t>
  </si>
  <si>
    <t>05</t>
  </si>
  <si>
    <t>Roofing</t>
  </si>
  <si>
    <t>0504046</t>
  </si>
  <si>
    <t>Gable end roofing, wood, cedar shingles no. 1 perfections, 18" long</t>
  </si>
  <si>
    <t>06</t>
  </si>
  <si>
    <t>Interiors</t>
  </si>
  <si>
    <t>0604036</t>
  </si>
  <si>
    <t>Wall system, thincoat, skim-coat, on 1/2" backer drywall</t>
  </si>
  <si>
    <t>0608034</t>
  </si>
  <si>
    <t>Thincoat, skim coat on 1/2" backer gypsum wallboard ceilings</t>
  </si>
  <si>
    <t>0620046</t>
  </si>
  <si>
    <t>Raised panel, solid, pine door, interior</t>
  </si>
  <si>
    <t>0664040</t>
  </si>
  <si>
    <t>Resilient flooring, prefinished, oak, 2-1/2" wide</t>
  </si>
  <si>
    <t>0664048</t>
  </si>
  <si>
    <t>Resilient flooring, sleepers, treated, 16" OC, 1" x 3"</t>
  </si>
  <si>
    <t>0664052</t>
  </si>
  <si>
    <t>Resilient flooring, subfloor, plywood, 5/8" thick</t>
  </si>
  <si>
    <t>0664055</t>
  </si>
  <si>
    <t>Resilient flooring, ceramic tile, color group 2, 2" x 2" or 2" x 1"</t>
  </si>
  <si>
    <t>0690036</t>
  </si>
  <si>
    <t>Stairways 14 risers, oak treads, box stairs</t>
  </si>
  <si>
    <t>07</t>
  </si>
  <si>
    <t>Specialties</t>
  </si>
  <si>
    <t>0708046</t>
  </si>
  <si>
    <t>Kitchen, custom grade</t>
  </si>
  <si>
    <t>0712033</t>
  </si>
  <si>
    <t>Sinks, porcelain on CI single bowl, double bowl, 20" x 32"</t>
  </si>
  <si>
    <t>0712042</t>
  </si>
  <si>
    <t>Water heater, gas, 75 gallon</t>
  </si>
  <si>
    <t>0716014</t>
  </si>
  <si>
    <t>Medicine chest with mirror, 36" x 24"</t>
  </si>
  <si>
    <t>0736009</t>
  </si>
  <si>
    <t>Swimming pools, vinyl lined, metal sides, sand bottom, 20' x 36'</t>
  </si>
  <si>
    <t>Appliance Allowance</t>
  </si>
  <si>
    <t>08</t>
  </si>
  <si>
    <t>Mechanical</t>
  </si>
  <si>
    <t>0804034</t>
  </si>
  <si>
    <t>Two fixture lavatory installed with vanity, plumbing in 2 walls</t>
  </si>
  <si>
    <t>0824032</t>
  </si>
  <si>
    <t>Three fixture bathroom with lavatory installed in vanity</t>
  </si>
  <si>
    <t>0824153</t>
  </si>
  <si>
    <t>Vanity base cabinet, 2 door, 24" x 30"</t>
  </si>
  <si>
    <t>0824155</t>
  </si>
  <si>
    <t>Vanity top, laminated plastic square edge 25" x 32"</t>
  </si>
  <si>
    <t>0860105</t>
  </si>
  <si>
    <t>Furnace, gas heating/cooling, 100 MBH heat, 36 MBH cool, to 1200 SF</t>
  </si>
  <si>
    <t>0860109</t>
  </si>
  <si>
    <t>Intermittent pilot, 100 MBH furnace</t>
  </si>
  <si>
    <t>0860111</t>
  </si>
  <si>
    <t>Supply duct, rectangular, area to 1200 SF, rigid fiberglass</t>
  </si>
  <si>
    <t>0860121</t>
  </si>
  <si>
    <t>Return duct, sheet metal galvanized, to 1500 SF</t>
  </si>
  <si>
    <t>0860123</t>
  </si>
  <si>
    <t>Lateral ducts, flexible round 6" insulated, to 1200 SF</t>
  </si>
  <si>
    <t>0860135</t>
  </si>
  <si>
    <t>Register elbows, to 1500 SF</t>
  </si>
  <si>
    <t>0860137</t>
  </si>
  <si>
    <t>Floor registers, enameled steel w/damper, to 1500 SF</t>
  </si>
  <si>
    <t>0860139</t>
  </si>
  <si>
    <t>Return air grille, area to 1500 SF 12" x 12"</t>
  </si>
  <si>
    <t>0860143</t>
  </si>
  <si>
    <t>Thermostat, manual, 1 set back</t>
  </si>
  <si>
    <t>0860154</t>
  </si>
  <si>
    <t>Refrigerant piping, 25 ft. (precharged)</t>
  </si>
  <si>
    <t>09</t>
  </si>
  <si>
    <t>Electrical</t>
  </si>
  <si>
    <t>0910048</t>
  </si>
  <si>
    <t>200 amp electric service</t>
  </si>
  <si>
    <t>0935312</t>
  </si>
  <si>
    <t>Wiring device systems, custom to 1200 S.F.</t>
  </si>
  <si>
    <t>0945312</t>
  </si>
  <si>
    <t>Lighting systems, custom to 1200 S.F.</t>
  </si>
  <si>
    <t>Modification13075</t>
  </si>
  <si>
    <t>4.00-Full bath - including plumbing, wall and</t>
  </si>
  <si>
    <t>Modification13079</t>
  </si>
  <si>
    <t>1.00-Two car attached garage</t>
  </si>
  <si>
    <t>Adjustments12604</t>
  </si>
  <si>
    <t>1.00-Additional entry &amp; exit adjustment</t>
  </si>
  <si>
    <t>Upgrade1712</t>
  </si>
  <si>
    <t>2.00-Skylights, 57" x 44"</t>
  </si>
  <si>
    <t>Modification13073</t>
  </si>
  <si>
    <t>1.00-Upgrade kitchen cabinets</t>
  </si>
  <si>
    <t>Modification13074</t>
  </si>
  <si>
    <t>1.00-Solid surface countertops</t>
  </si>
  <si>
    <t>SubTotal</t>
  </si>
  <si>
    <t>Contractor Fees (General Conditions,Overhead,Profit)</t>
  </si>
  <si>
    <t>Architectural Fees</t>
  </si>
  <si>
    <t>User Fees</t>
  </si>
  <si>
    <t>Total Building Cost</t>
  </si>
  <si>
    <t xml:space="preserve">     * Indicates Assemblies or Components have been customized.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</si>
</sst>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&quot;$&quot;#,##0.00"/>
    <numFmt numFmtId="178" formatCode=";;;"/>
    <numFmt numFmtId="179" formatCode="0.00\%"/>
  </numFmts>
  <fonts count="43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008080"/>
      <name val="等线"/>
      <charset val="134"/>
      <scheme val="minor"/>
    </font>
    <font>
      <sz val="6"/>
      <color rgb="FF008080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sz val="10"/>
      <color rgb="FF00008B"/>
      <name val="等线"/>
      <charset val="134"/>
      <scheme val="minor"/>
    </font>
    <font>
      <sz val="11"/>
      <name val="等线"/>
      <charset val="134"/>
      <scheme val="minor"/>
    </font>
    <font>
      <sz val="10"/>
      <color theme="9" tint="-0.249970003962517"/>
      <name val="等线"/>
      <charset val="134"/>
      <scheme val="minor"/>
    </font>
    <font>
      <sz val="11"/>
      <color theme="9" tint="-0.249970003962517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8"/>
      <color theme="3"/>
      <name val="等线 Light"/>
      <charset val="134"/>
      <scheme val="maj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F00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30">
    <border>
      <left/>
      <right/>
      <top/>
      <bottom/>
      <diagonal/>
    </border>
    <border>
      <left style="thin">
        <color rgb="FFFFCC66"/>
      </left>
      <right/>
      <top style="thin">
        <color rgb="FFFFCC66"/>
      </top>
      <bottom style="thin">
        <color rgb="FFFFCC66"/>
      </bottom>
      <diagonal/>
    </border>
    <border>
      <left/>
      <right/>
      <top style="thin">
        <color rgb="FFFFCC66"/>
      </top>
      <bottom style="thin">
        <color rgb="FFFFCC66"/>
      </bottom>
      <diagonal/>
    </border>
    <border>
      <left/>
      <right style="thin">
        <color rgb="FFFFCC66"/>
      </right>
      <top style="thin">
        <color rgb="FFFFCC66"/>
      </top>
      <bottom style="thin">
        <color rgb="FFFFCC66"/>
      </bottom>
      <diagonal/>
    </border>
    <border>
      <left style="thin">
        <color rgb="FFFFCC66"/>
      </left>
      <right/>
      <top style="thin">
        <color rgb="FFFFCC66"/>
      </top>
      <bottom/>
      <diagonal/>
    </border>
    <border>
      <left/>
      <right style="thin">
        <color rgb="FFFFCC66"/>
      </right>
      <top style="thin">
        <color rgb="FFFFCC66"/>
      </top>
      <bottom/>
      <diagonal/>
    </border>
    <border>
      <left/>
      <right/>
      <top style="thin">
        <color rgb="FFFFCC66"/>
      </top>
      <bottom/>
      <diagonal/>
    </border>
    <border>
      <left style="thin">
        <color rgb="FFFFCC66"/>
      </left>
      <right/>
      <top/>
      <bottom/>
      <diagonal/>
    </border>
    <border>
      <left/>
      <right style="thin">
        <color rgb="FFFFCC66"/>
      </right>
      <top/>
      <bottom/>
      <diagonal/>
    </border>
    <border>
      <left style="thin">
        <color rgb="FFFFCC66"/>
      </left>
      <right/>
      <top/>
      <bottom style="thin">
        <color rgb="FFFFCC66"/>
      </bottom>
      <diagonal/>
    </border>
    <border>
      <left/>
      <right style="thin">
        <color rgb="FFFFCC66"/>
      </right>
      <top/>
      <bottom style="thin">
        <color rgb="FFFFCC66"/>
      </bottom>
      <diagonal/>
    </border>
    <border>
      <left/>
      <right/>
      <top/>
      <bottom style="thin">
        <color rgb="FFFFCC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0002641678"/>
      </bottom>
      <diagonal/>
    </border>
    <border>
      <left/>
      <right/>
      <top/>
      <bottom style="medium">
        <color theme="4" tint="0.399980008602142"/>
      </bottom>
      <diagonal/>
    </border>
  </borders>
  <cellStyleXfs count="9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9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27" applyNumberFormat="0" applyFill="0" applyAlignment="0" applyProtection="0"/>
    <xf numFmtId="0" fontId="16" fillId="0" borderId="28" applyNumberFormat="0" applyFill="0" applyAlignment="0" applyProtection="0"/>
    <xf numFmtId="0" fontId="17" fillId="0" borderId="29" applyNumberFormat="0" applyFill="0" applyAlignment="0" applyProtection="0"/>
    <xf numFmtId="0" fontId="17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3" fillId="13" borderId="0" applyNumberFormat="0" applyBorder="0" applyAlignment="0" applyProtection="0"/>
    <xf numFmtId="0" fontId="34" fillId="8" borderId="22" applyNumberFormat="0" applyAlignment="0" applyProtection="0"/>
    <xf numFmtId="0" fontId="35" fillId="9" borderId="23" applyNumberFormat="0" applyAlignment="0" applyProtection="0"/>
    <xf numFmtId="0" fontId="36" fillId="9" borderId="22" applyNumberFormat="0" applyAlignment="0" applyProtection="0"/>
    <xf numFmtId="0" fontId="37" fillId="0" borderId="25" applyNumberFormat="0" applyFill="0" applyAlignment="0" applyProtection="0"/>
    <xf numFmtId="0" fontId="38" fillId="10" borderId="24" applyNumberFormat="0" applyAlignment="0" applyProtection="0"/>
    <xf numFmtId="0" fontId="39" fillId="0" borderId="0" applyNumberFormat="0" applyFill="0" applyBorder="0" applyAlignment="0" applyProtection="0"/>
    <xf numFmtId="0" fontId="0" fillId="7" borderId="19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26" applyNumberFormat="0" applyFill="0" applyAlignment="0" applyProtection="0"/>
    <xf numFmtId="0" fontId="42" fillId="14" borderId="0" applyNumberFormat="0" applyBorder="0" applyAlignment="0" applyProtection="0"/>
    <xf numFmtId="0" fontId="0" fillId="38" borderId="0" applyNumberFormat="0" applyBorder="0" applyAlignment="0" applyProtection="0"/>
    <xf numFmtId="0" fontId="0" fillId="39" borderId="0" applyNumberFormat="0" applyBorder="0" applyAlignment="0" applyProtection="0"/>
    <xf numFmtId="0" fontId="0" fillId="40" borderId="0" applyNumberFormat="0" applyBorder="0" applyAlignment="0" applyProtection="0"/>
    <xf numFmtId="0" fontId="42" fillId="18" borderId="0" applyNumberFormat="0" applyBorder="0" applyAlignment="0" applyProtection="0"/>
    <xf numFmtId="0" fontId="0" fillId="41" borderId="0" applyNumberFormat="0" applyBorder="0" applyAlignment="0" applyProtection="0"/>
    <xf numFmtId="0" fontId="0" fillId="42" borderId="0" applyNumberFormat="0" applyBorder="0" applyAlignment="0" applyProtection="0"/>
    <xf numFmtId="0" fontId="0" fillId="43" borderId="0" applyNumberFormat="0" applyBorder="0" applyAlignment="0" applyProtection="0"/>
    <xf numFmtId="0" fontId="42" fillId="22" borderId="0" applyNumberFormat="0" applyBorder="0" applyAlignment="0" applyProtection="0"/>
    <xf numFmtId="0" fontId="0" fillId="44" borderId="0" applyNumberFormat="0" applyBorder="0" applyAlignment="0" applyProtection="0"/>
    <xf numFmtId="0" fontId="0" fillId="45" borderId="0" applyNumberFormat="0" applyBorder="0" applyAlignment="0" applyProtection="0"/>
    <xf numFmtId="0" fontId="0" fillId="46" borderId="0" applyNumberFormat="0" applyBorder="0" applyAlignment="0" applyProtection="0"/>
    <xf numFmtId="0" fontId="42" fillId="26" borderId="0" applyNumberFormat="0" applyBorder="0" applyAlignment="0" applyProtection="0"/>
    <xf numFmtId="0" fontId="0" fillId="47" borderId="0" applyNumberFormat="0" applyBorder="0" applyAlignment="0" applyProtection="0"/>
    <xf numFmtId="0" fontId="0" fillId="48" borderId="0" applyNumberFormat="0" applyBorder="0" applyAlignment="0" applyProtection="0"/>
    <xf numFmtId="0" fontId="0" fillId="49" borderId="0" applyNumberFormat="0" applyBorder="0" applyAlignment="0" applyProtection="0"/>
    <xf numFmtId="0" fontId="42" fillId="30" borderId="0" applyNumberFormat="0" applyBorder="0" applyAlignment="0" applyProtection="0"/>
    <xf numFmtId="0" fontId="0" fillId="50" borderId="0" applyNumberFormat="0" applyBorder="0" applyAlignment="0" applyProtection="0"/>
    <xf numFmtId="0" fontId="0" fillId="51" borderId="0" applyNumberFormat="0" applyBorder="0" applyAlignment="0" applyProtection="0"/>
    <xf numFmtId="0" fontId="0" fillId="52" borderId="0" applyNumberFormat="0" applyBorder="0" applyAlignment="0" applyProtection="0"/>
    <xf numFmtId="0" fontId="42" fillId="34" borderId="0" applyNumberFormat="0" applyBorder="0" applyAlignment="0" applyProtection="0"/>
    <xf numFmtId="0" fontId="0" fillId="53" borderId="0" applyNumberFormat="0" applyBorder="0" applyAlignment="0" applyProtection="0"/>
    <xf numFmtId="0" fontId="0" fillId="54" borderId="0" applyNumberFormat="0" applyBorder="0" applyAlignment="0" applyProtection="0"/>
    <xf numFmtId="0" fontId="0" fillId="55" borderId="0" applyNumberFormat="0" applyBorder="0" applyAlignment="0" applyProtection="0"/>
  </cellStyleXfs>
  <cellXfs count="61">
    <xf numFmtId="0" fontId="0" fillId="0" borderId="0" xfId="49"/>
    <xf numFmtId="0" fontId="0" fillId="0" borderId="0" xfId="49" applyFont="1" applyFill="1" applyAlignment="1"/>
    <xf numFmtId="0" fontId="1" fillId="0" borderId="0" xfId="49" applyFont="1" applyAlignment="1">
      <alignment horizontal="left" wrapText="1"/>
    </xf>
    <xf numFmtId="0" fontId="0" fillId="0" borderId="0" xfId="49" applyAlignment="1">
      <alignment wrapText="1"/>
    </xf>
    <xf numFmtId="0" fontId="2" fillId="0" borderId="0" xfId="49" applyFont="1" applyAlignment="1">
      <alignment wrapText="1"/>
    </xf>
    <xf numFmtId="14" fontId="1" fillId="0" borderId="0" xfId="49" applyNumberFormat="1" applyFont="1"/>
    <xf numFmtId="0" fontId="2" fillId="2" borderId="1" xfId="49" applyFont="1" applyFill="1" applyBorder="1" applyAlignment="1">
      <alignment vertical="top" wrapText="1"/>
    </xf>
    <xf numFmtId="0" fontId="1" fillId="2" borderId="2" xfId="49" applyFont="1" applyFill="1" applyBorder="1" applyAlignment="1">
      <alignment wrapText="1"/>
    </xf>
    <xf numFmtId="0" fontId="0" fillId="0" borderId="2" xfId="49" applyBorder="1"/>
    <xf numFmtId="0" fontId="0" fillId="0" borderId="3" xfId="49" applyBorder="1"/>
    <xf numFmtId="0" fontId="3" fillId="0" borderId="1" xfId="49" applyFont="1" applyBorder="1" applyAlignment="1">
      <alignment wrapText="1"/>
    </xf>
    <xf numFmtId="0" fontId="1" fillId="0" borderId="2" xfId="49" applyFont="1" applyBorder="1" applyAlignment="1">
      <alignment wrapText="1"/>
    </xf>
    <xf numFmtId="0" fontId="3" fillId="0" borderId="4" xfId="49" applyFont="1" applyBorder="1" applyAlignment="1">
      <alignment wrapText="1"/>
    </xf>
    <xf numFmtId="0" fontId="1" fillId="0" borderId="5" xfId="49" applyFont="1" applyBorder="1" applyAlignment="1">
      <alignment horizontal="left" wrapText="1"/>
    </xf>
    <xf numFmtId="0" fontId="0" fillId="0" borderId="4" xfId="49" applyBorder="1" applyAlignment="1">
      <alignment horizontal="center"/>
    </xf>
    <xf numFmtId="0" fontId="0" fillId="0" borderId="6" xfId="49" applyBorder="1" applyAlignment="1">
      <alignment horizontal="center"/>
    </xf>
    <xf numFmtId="0" fontId="0" fillId="0" borderId="5" xfId="49" applyBorder="1" applyAlignment="1">
      <alignment horizontal="center"/>
    </xf>
    <xf numFmtId="0" fontId="3" fillId="0" borderId="7" xfId="49" applyFont="1" applyBorder="1" applyAlignment="1">
      <alignment wrapText="1"/>
    </xf>
    <xf numFmtId="0" fontId="1" fillId="0" borderId="8" xfId="49" applyFont="1" applyBorder="1" applyAlignment="1">
      <alignment horizontal="left" wrapText="1"/>
    </xf>
    <xf numFmtId="0" fontId="0" fillId="0" borderId="7" xfId="49" applyBorder="1" applyAlignment="1">
      <alignment horizontal="center"/>
    </xf>
    <xf numFmtId="0" fontId="0" fillId="0" borderId="0" xfId="49" applyAlignment="1">
      <alignment horizontal="center"/>
    </xf>
    <xf numFmtId="0" fontId="0" fillId="0" borderId="8" xfId="49" applyBorder="1" applyAlignment="1">
      <alignment horizontal="center"/>
    </xf>
    <xf numFmtId="0" fontId="4" fillId="0" borderId="7" xfId="49" applyFont="1" applyBorder="1" applyAlignment="1">
      <alignment horizontal="left" wrapText="1"/>
    </xf>
    <xf numFmtId="0" fontId="4" fillId="0" borderId="0" xfId="49" applyFont="1" applyAlignment="1">
      <alignment horizontal="left" wrapText="1"/>
    </xf>
    <xf numFmtId="0" fontId="4" fillId="0" borderId="8" xfId="49" applyFont="1" applyBorder="1" applyAlignment="1">
      <alignment horizontal="left" wrapText="1"/>
    </xf>
    <xf numFmtId="176" fontId="1" fillId="0" borderId="8" xfId="49" applyNumberFormat="1" applyFont="1" applyBorder="1" applyAlignment="1">
      <alignment horizontal="left" wrapText="1"/>
    </xf>
    <xf numFmtId="0" fontId="4" fillId="0" borderId="7" xfId="49" applyFont="1" applyBorder="1" applyAlignment="1">
      <alignment horizontal="left" vertical="top" wrapText="1"/>
    </xf>
    <xf numFmtId="0" fontId="4" fillId="0" borderId="0" xfId="49" applyFont="1" applyAlignment="1">
      <alignment horizontal="left" vertical="top" wrapText="1"/>
    </xf>
    <xf numFmtId="0" fontId="4" fillId="0" borderId="8" xfId="49" applyFont="1" applyBorder="1" applyAlignment="1">
      <alignment horizontal="left" vertical="top" wrapText="1"/>
    </xf>
    <xf numFmtId="0" fontId="3" fillId="0" borderId="9" xfId="49" applyFont="1" applyBorder="1" applyAlignment="1">
      <alignment wrapText="1"/>
    </xf>
    <xf numFmtId="176" fontId="1" fillId="0" borderId="10" xfId="49" applyNumberFormat="1" applyFont="1" applyBorder="1" applyAlignment="1">
      <alignment horizontal="left" wrapText="1"/>
    </xf>
    <xf numFmtId="0" fontId="4" fillId="0" borderId="9" xfId="49" applyFont="1" applyBorder="1" applyAlignment="1">
      <alignment horizontal="left" vertical="top" wrapText="1"/>
    </xf>
    <xf numFmtId="0" fontId="4" fillId="0" borderId="11" xfId="49" applyFont="1" applyBorder="1" applyAlignment="1">
      <alignment horizontal="left" vertical="top" wrapText="1"/>
    </xf>
    <xf numFmtId="0" fontId="4" fillId="0" borderId="10" xfId="49" applyFont="1" applyBorder="1" applyAlignment="1">
      <alignment horizontal="left" vertical="top" wrapText="1"/>
    </xf>
    <xf numFmtId="0" fontId="0" fillId="0" borderId="0" xfId="49" applyAlignment="1">
      <alignment horizontal="left"/>
    </xf>
    <xf numFmtId="0" fontId="0" fillId="0" borderId="12" xfId="49" applyBorder="1" applyAlignment="1">
      <alignment wrapText="1"/>
    </xf>
    <xf numFmtId="0" fontId="1" fillId="3" borderId="12" xfId="49" applyFont="1" applyFill="1" applyBorder="1" applyAlignment="1">
      <alignment horizontal="center" wrapText="1"/>
    </xf>
    <xf numFmtId="0" fontId="5" fillId="4" borderId="12" xfId="49" applyFont="1" applyFill="1" applyBorder="1" applyAlignment="1">
      <alignment vertical="top" wrapText="1"/>
    </xf>
    <xf numFmtId="0" fontId="5" fillId="4" borderId="13" xfId="49" applyFont="1" applyFill="1" applyBorder="1" applyAlignment="1">
      <alignment vertical="top" wrapText="1"/>
    </xf>
    <xf numFmtId="10" fontId="5" fillId="4" borderId="12" xfId="49" applyNumberFormat="1" applyFont="1" applyFill="1" applyBorder="1" applyAlignment="1">
      <alignment vertical="top" wrapText="1"/>
    </xf>
    <xf numFmtId="177" fontId="5" fillId="4" borderId="12" xfId="49" applyNumberFormat="1" applyFont="1" applyFill="1" applyBorder="1" applyAlignment="1">
      <alignment vertical="top" wrapText="1"/>
    </xf>
    <xf numFmtId="178" fontId="0" fillId="0" borderId="0" xfId="49" applyNumberFormat="1" applyFont="1"/>
    <xf numFmtId="0" fontId="6" fillId="5" borderId="12" xfId="49" applyFont="1" applyFill="1" applyBorder="1" applyAlignment="1">
      <alignment vertical="top" wrapText="1"/>
    </xf>
    <xf numFmtId="179" fontId="5" fillId="4" borderId="12" xfId="49" applyNumberFormat="1" applyFont="1" applyFill="1" applyBorder="1" applyAlignment="1">
      <alignment vertical="top" wrapText="1"/>
    </xf>
    <xf numFmtId="178" fontId="7" fillId="0" borderId="0" xfId="49" applyNumberFormat="1" applyFont="1"/>
    <xf numFmtId="178" fontId="7" fillId="0" borderId="0" xfId="49" applyNumberFormat="1" applyFont="1" applyFill="1" applyAlignment="1"/>
    <xf numFmtId="0" fontId="1" fillId="0" borderId="13" xfId="49" applyFont="1" applyBorder="1" applyAlignment="1">
      <alignment wrapText="1"/>
    </xf>
    <xf numFmtId="0" fontId="1" fillId="0" borderId="14" xfId="49" applyFont="1" applyBorder="1" applyAlignment="1">
      <alignment wrapText="1"/>
    </xf>
    <xf numFmtId="10" fontId="1" fillId="0" borderId="12" xfId="49" applyNumberFormat="1" applyFont="1" applyBorder="1" applyAlignment="1">
      <alignment horizontal="right" vertical="center" wrapText="1"/>
    </xf>
    <xf numFmtId="26" fontId="1" fillId="0" borderId="12" xfId="49" applyNumberFormat="1" applyFont="1" applyBorder="1" applyAlignment="1">
      <alignment horizontal="right" vertical="center" wrapText="1"/>
    </xf>
    <xf numFmtId="176" fontId="1" fillId="0" borderId="12" xfId="49" applyNumberFormat="1" applyFont="1" applyBorder="1" applyAlignment="1">
      <alignment horizontal="right" vertical="center" wrapText="1"/>
    </xf>
    <xf numFmtId="0" fontId="5" fillId="6" borderId="13" xfId="49" applyFont="1" applyFill="1" applyBorder="1" applyAlignment="1">
      <alignment wrapText="1"/>
    </xf>
    <xf numFmtId="0" fontId="5" fillId="6" borderId="15" xfId="49" applyFont="1" applyFill="1" applyBorder="1" applyAlignment="1">
      <alignment wrapText="1"/>
    </xf>
    <xf numFmtId="0" fontId="5" fillId="6" borderId="14" xfId="49" applyFont="1" applyFill="1" applyBorder="1" applyAlignment="1">
      <alignment wrapText="1"/>
    </xf>
    <xf numFmtId="176" fontId="5" fillId="6" borderId="12" xfId="49" applyNumberFormat="1" applyFont="1" applyFill="1" applyBorder="1" applyAlignment="1">
      <alignment horizontal="right" wrapText="1"/>
    </xf>
    <xf numFmtId="0" fontId="8" fillId="0" borderId="13" xfId="49" applyFont="1" applyBorder="1" applyAlignment="1">
      <alignment wrapText="1"/>
    </xf>
    <xf numFmtId="0" fontId="8" fillId="0" borderId="15" xfId="49" applyFont="1" applyBorder="1" applyAlignment="1">
      <alignment wrapText="1"/>
    </xf>
    <xf numFmtId="0" fontId="2" fillId="0" borderId="14" xfId="49" applyFont="1" applyBorder="1" applyAlignment="1">
      <alignment wrapText="1"/>
    </xf>
    <xf numFmtId="0" fontId="0" fillId="0" borderId="16" xfId="49" applyBorder="1"/>
    <xf numFmtId="0" fontId="0" fillId="0" borderId="17" xfId="49" applyBorder="1"/>
    <xf numFmtId="0" fontId="9" fillId="0" borderId="18" xfId="49" applyFont="1" applyBorder="1"/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Title" xfId="55"/>
    <cellStyle name="Heading 1" xfId="56"/>
    <cellStyle name="Heading 2" xfId="57"/>
    <cellStyle name="Heading 3" xfId="58"/>
    <cellStyle name="Heading 4" xfId="59"/>
    <cellStyle name="Good" xfId="60"/>
    <cellStyle name="Bad" xfId="61"/>
    <cellStyle name="Neutral" xfId="62"/>
    <cellStyle name="Input" xfId="63"/>
    <cellStyle name="Output" xfId="64"/>
    <cellStyle name="Calculation" xfId="65"/>
    <cellStyle name="Linked Cell" xfId="66"/>
    <cellStyle name="Check Cell" xfId="67"/>
    <cellStyle name="Warning Text" xfId="68"/>
    <cellStyle name="Note" xfId="69"/>
    <cellStyle name="Explanatory Text" xfId="70"/>
    <cellStyle name="Total" xfId="71"/>
    <cellStyle name="Accent1" xfId="72"/>
    <cellStyle name="20% - Accent1" xfId="73"/>
    <cellStyle name="40% - Accent1" xfId="74"/>
    <cellStyle name="60% - Accent1" xfId="75"/>
    <cellStyle name="Accent2" xfId="76"/>
    <cellStyle name="20% - Accent2" xfId="77"/>
    <cellStyle name="40% - Accent2" xfId="78"/>
    <cellStyle name="60% - Accent2" xfId="79"/>
    <cellStyle name="Accent3" xfId="80"/>
    <cellStyle name="20% - Accent3" xfId="81"/>
    <cellStyle name="40% - Accent3" xfId="82"/>
    <cellStyle name="60% - Accent3" xfId="83"/>
    <cellStyle name="Accent4" xfId="84"/>
    <cellStyle name="20% - Accent4" xfId="85"/>
    <cellStyle name="40% - Accent4" xfId="86"/>
    <cellStyle name="60% - Accent4" xfId="87"/>
    <cellStyle name="Accent5" xfId="88"/>
    <cellStyle name="20% - Accent5" xfId="89"/>
    <cellStyle name="40% - Accent5" xfId="90"/>
    <cellStyle name="60% - Accent5" xfId="91"/>
    <cellStyle name="Accent6" xfId="92"/>
    <cellStyle name="20% - Accent6" xfId="93"/>
    <cellStyle name="40% - Accent6" xfId="94"/>
    <cellStyle name="60% - Accent6" xfId="95"/>
  </cellStyles>
  <dxfs count="5">
    <dxf>
      <font>
        <b val="0"/>
        <i val="0"/>
        <color theme="9" tint="-0.499969989061356"/>
      </font>
      <numFmt numFmtId="180" formatCode="_(_(\*\ @"/>
      <fill>
        <patternFill patternType="solid">
          <bgColor theme="0"/>
        </patternFill>
      </fill>
      <border>
        <left/>
        <right/>
        <top/>
        <bottom/>
      </border>
    </dxf>
    <dxf>
      <font>
        <b val="0"/>
        <i val="0"/>
        <color rgb="FF000080"/>
      </font>
      <numFmt numFmtId="181" formatCode="_(_(_(@"/>
      <fill>
        <patternFill patternType="solid">
          <bgColor theme="0"/>
        </patternFill>
      </fill>
      <border>
        <left/>
        <right/>
        <top/>
        <bottom/>
      </border>
    </dxf>
    <dxf>
      <font>
        <b val="1"/>
        <i val="0"/>
        <color theme="1"/>
      </font>
      <fill>
        <patternFill patternType="solid">
          <bgColor theme="0"/>
        </patternFill>
      </fill>
      <border>
        <left/>
        <right/>
        <top/>
        <bottom/>
      </border>
    </dxf>
    <dxf>
      <font>
        <b val="0"/>
        <i val="0"/>
        <color theme="9" tint="-0.499969989061356"/>
      </font>
      <fill>
        <patternFill patternType="solid">
          <bgColor theme="0"/>
        </patternFill>
      </fill>
      <border>
        <left/>
        <right/>
        <top/>
        <bottom/>
      </border>
    </dxf>
    <dxf>
      <font>
        <b val="0"/>
        <i val="0"/>
        <color rgb="FF000080"/>
      </font>
      <fill>
        <patternFill patternType="solid"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1076325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066800" cy="168275"/>
        </a:xfrm>
        <a:prstGeom prst="rect">
          <a:avLst/>
        </a:prstGeom>
        <a:ln w="9525" cmpd="sng">
          <a:noFill/>
        </a:ln>
      </xdr:spPr>
    </xdr:pic>
    <xdr:clientData/>
  </xdr:twoCellAnchor>
  <xdr:twoCellAnchor editAs="oneCell">
    <xdr:from>
      <xdr:col>2</xdr:col>
      <xdr:colOff>28575</xdr:colOff>
      <xdr:row>3</xdr:row>
      <xdr:rowOff>28575</xdr:rowOff>
    </xdr:from>
    <xdr:to>
      <xdr:col>5</xdr:col>
      <xdr:colOff>457200</xdr:colOff>
      <xdr:row>8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84165" y="561975"/>
          <a:ext cx="2758440" cy="1002665"/>
        </a:xfrm>
        <a:prstGeom prst="rect">
          <a:avLst/>
        </a:prstGeom>
        <a:ln w="9525" cmpd="sng">
          <a:noFill/>
        </a:ln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152400</xdr:colOff>
      <xdr:row>72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1600" y="12890500"/>
          <a:ext cx="152400" cy="152400"/>
        </a:xfrm>
        <a:prstGeom prst="rect">
          <a:avLst/>
        </a:prstGeom>
        <a:ln w="9525" cmpd="sng">
          <a:noFill/>
        </a:ln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152400</xdr:colOff>
      <xdr:row>73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1600" y="13068300"/>
          <a:ext cx="152400" cy="152400"/>
        </a:xfrm>
        <a:prstGeom prst="rect">
          <a:avLst/>
        </a:prstGeom>
        <a:ln w="9525" cmpd="sng">
          <a:noFill/>
        </a:ln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152400</xdr:colOff>
      <xdr:row>74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1600" y="13246100"/>
          <a:ext cx="152400" cy="152400"/>
        </a:xfrm>
        <a:prstGeom prst="rect">
          <a:avLst/>
        </a:prstGeom>
        <a:ln w="9525" cmpd="sng">
          <a:noFill/>
        </a:ln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152400</xdr:colOff>
      <xdr:row>75</xdr:row>
      <xdr:rowOff>152400</xdr:rowOff>
    </xdr:to>
    <xdr:pic>
      <xdr:nvPicPr>
        <xdr:cNvPr id="7" name="Picture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1600" y="13423900"/>
          <a:ext cx="152400" cy="152400"/>
        </a:xfrm>
        <a:prstGeom prst="rect">
          <a:avLst/>
        </a:prstGeom>
        <a:ln w="9525" cmpd="sng">
          <a:noFill/>
        </a:ln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152400</xdr:colOff>
      <xdr:row>76</xdr:row>
      <xdr:rowOff>152400</xdr:rowOff>
    </xdr:to>
    <xdr:pic>
      <xdr:nvPicPr>
        <xdr:cNvPr id="8" name="Picture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1600" y="13601700"/>
          <a:ext cx="152400" cy="152400"/>
        </a:xfrm>
        <a:prstGeom prst="rect">
          <a:avLst/>
        </a:prstGeom>
        <a:ln w="9525" cmpd="sng">
          <a:noFill/>
        </a:ln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152400</xdr:colOff>
      <xdr:row>77</xdr:row>
      <xdr:rowOff>152400</xdr:rowOff>
    </xdr:to>
    <xdr:pic>
      <xdr:nvPicPr>
        <xdr:cNvPr id="9" name="Picture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1600" y="13779500"/>
          <a:ext cx="152400" cy="1524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showGridLines="0" tabSelected="1" workbookViewId="0">
      <selection activeCell="K12" sqref="K12"/>
    </sheetView>
  </sheetViews>
  <sheetFormatPr defaultColWidth="9.14166666666667" defaultRowHeight="14" outlineLevelCol="6"/>
  <cols>
    <col min="1" max="1" width="18" customWidth="1"/>
    <col min="2" max="2" width="52.2833333333333" customWidth="1"/>
    <col min="3" max="4" width="9" customWidth="1"/>
    <col min="5" max="5" width="12.575" customWidth="1"/>
    <col min="6" max="6" width="16.575" customWidth="1"/>
    <col min="10" max="10" width="12.6666666666667"/>
  </cols>
  <sheetData>
    <row r="1" spans="1:7">
      <c r="B1" s="2" t="s">
        <v>0</v>
      </c>
      <c r="C1" s="3"/>
      <c r="D1" s="3"/>
      <c r="E1" s="4" t="s">
        <v>1</v>
      </c>
      <c r="F1" s="5" t="s">
        <v>2</v>
      </c>
    </row>
    <row r="2" spans="1:7">
      <c r="A2" s="6" t="s">
        <v>3</v>
      </c>
      <c r="B2" s="7" t="s">
        <v>4</v>
      </c>
      <c r="C2" s="8"/>
      <c r="D2" s="8"/>
      <c r="E2" s="8"/>
      <c r="F2" s="9"/>
    </row>
    <row r="3" spans="1:7">
      <c r="A3" s="10" t="s">
        <v>5</v>
      </c>
      <c r="B3" s="11" t="s">
        <v>6</v>
      </c>
      <c r="C3" s="8"/>
      <c r="D3" s="8"/>
      <c r="E3" s="8"/>
      <c r="F3" s="9"/>
    </row>
    <row r="4" spans="1:7">
      <c r="A4" s="12" t="s">
        <v>7</v>
      </c>
      <c r="B4" s="13" t="s">
        <v>8</v>
      </c>
      <c r="C4" s="14"/>
      <c r="D4" s="15"/>
      <c r="E4" s="15"/>
      <c r="F4" s="16"/>
    </row>
    <row r="5" spans="1:7">
      <c r="A5" s="17" t="s">
        <v>9</v>
      </c>
      <c r="B5" s="18" t="s">
        <v>10</v>
      </c>
      <c r="C5" s="19"/>
      <c r="D5" s="20"/>
      <c r="E5" s="20"/>
      <c r="F5" s="21"/>
    </row>
    <row r="6" spans="1:7">
      <c r="A6" s="17" t="s">
        <v>11</v>
      </c>
      <c r="B6" s="18">
        <v>10</v>
      </c>
      <c r="C6" s="19"/>
      <c r="D6" s="20"/>
      <c r="E6" s="20"/>
      <c r="F6" s="21"/>
    </row>
    <row r="7" ht="13.2" customHeight="1" spans="1:7">
      <c r="A7" s="17" t="s">
        <v>12</v>
      </c>
      <c r="B7" s="18" t="s">
        <v>13</v>
      </c>
      <c r="C7" s="19"/>
      <c r="D7" s="20"/>
      <c r="E7" s="20"/>
      <c r="F7" s="21"/>
    </row>
    <row r="8" spans="1:7">
      <c r="A8" s="17" t="s">
        <v>14</v>
      </c>
      <c r="B8" s="18" t="s">
        <v>15</v>
      </c>
      <c r="C8" s="19"/>
      <c r="D8" s="20"/>
      <c r="E8" s="20"/>
      <c r="F8" s="21"/>
    </row>
    <row r="9" spans="1:7">
      <c r="A9" s="17" t="s">
        <v>16</v>
      </c>
      <c r="B9" s="18" t="s">
        <v>17</v>
      </c>
      <c r="C9" s="19"/>
      <c r="D9" s="20"/>
      <c r="E9" s="20"/>
      <c r="F9" s="21"/>
    </row>
    <row r="10" ht="14.4" customHeight="1" spans="1:7">
      <c r="A10" s="17" t="s">
        <v>18</v>
      </c>
      <c r="B10" s="18" t="s">
        <v>19</v>
      </c>
      <c r="C10" s="22" t="s">
        <v>20</v>
      </c>
      <c r="D10" s="23"/>
      <c r="E10" s="23"/>
      <c r="F10" s="24"/>
    </row>
    <row r="11" ht="14.4" customHeight="1" spans="1:7">
      <c r="A11" s="17" t="s">
        <v>21</v>
      </c>
      <c r="B11" s="25">
        <f>E85</f>
        <v>574.466345388717</v>
      </c>
      <c r="C11" s="26" t="s">
        <v>22</v>
      </c>
      <c r="D11" s="27"/>
      <c r="E11" s="27"/>
      <c r="F11" s="28"/>
    </row>
    <row r="12" spans="1:7">
      <c r="A12" s="29" t="s">
        <v>23</v>
      </c>
      <c r="B12" s="30">
        <f>F85</f>
        <v>2046823.58862</v>
      </c>
      <c r="C12" s="31"/>
      <c r="D12" s="32"/>
      <c r="E12" s="32"/>
      <c r="F12" s="33"/>
    </row>
    <row r="13" spans="1:7">
      <c r="A13" s="34"/>
    </row>
    <row r="14" ht="21" customHeight="1" spans="1:7">
      <c r="A14" s="35"/>
      <c r="B14" s="35"/>
      <c r="C14" s="36" t="s">
        <v>24</v>
      </c>
      <c r="D14" s="36" t="s">
        <v>25</v>
      </c>
      <c r="E14" s="36" t="s">
        <v>26</v>
      </c>
      <c r="F14" s="36" t="s">
        <v>27</v>
      </c>
    </row>
    <row r="15" spans="1:7">
      <c r="A15" s="37" t="s">
        <v>28</v>
      </c>
      <c r="B15" s="38" t="s">
        <v>29</v>
      </c>
      <c r="C15" s="38"/>
      <c r="D15" s="39">
        <f>F15/$F$81</f>
        <v>0.00725051620105947</v>
      </c>
      <c r="E15" s="40">
        <f>SUM(E16)</f>
        <v>3.42812966601179</v>
      </c>
      <c r="F15" s="40">
        <f>SUM(F16)</f>
        <v>12214.426</v>
      </c>
      <c r="G15" s="41">
        <v>2.3</v>
      </c>
    </row>
    <row r="16" spans="1:7">
      <c r="A16" s="37" t="s">
        <v>30</v>
      </c>
      <c r="B16" s="42" t="s">
        <v>31</v>
      </c>
      <c r="C16" s="42">
        <v>1</v>
      </c>
      <c r="D16" s="43"/>
      <c r="E16" s="40">
        <f t="shared" ref="E16:E20" si="0">F16/$B$7</f>
        <v>3.42812966601179</v>
      </c>
      <c r="F16" s="40">
        <v>12214.426</v>
      </c>
      <c r="G16" s="44">
        <v>4</v>
      </c>
    </row>
    <row r="17" spans="1:7">
      <c r="A17" s="37" t="s">
        <v>32</v>
      </c>
      <c r="B17" s="38" t="s">
        <v>33</v>
      </c>
      <c r="C17" s="38"/>
      <c r="D17" s="39">
        <f>F17/$F$81</f>
        <v>0.0615099251664789</v>
      </c>
      <c r="E17" s="40">
        <f>SUM(E18:E20)</f>
        <v>29.0826188605108</v>
      </c>
      <c r="F17" s="40">
        <f>SUM(F18:F20)</f>
        <v>103621.371</v>
      </c>
      <c r="G17" s="44">
        <v>1</v>
      </c>
    </row>
    <row r="18" spans="1:7">
      <c r="A18" s="37" t="s">
        <v>34</v>
      </c>
      <c r="B18" s="42" t="s">
        <v>35</v>
      </c>
      <c r="C18" s="42">
        <v>178.15</v>
      </c>
      <c r="D18" s="43"/>
      <c r="E18" s="40">
        <f t="shared" si="0"/>
        <v>4.40936401908504</v>
      </c>
      <c r="F18" s="40">
        <v>15710.564</v>
      </c>
      <c r="G18" s="44">
        <v>4</v>
      </c>
    </row>
    <row r="19" spans="1:7">
      <c r="A19" s="37" t="s">
        <v>36</v>
      </c>
      <c r="B19" s="42" t="s">
        <v>37</v>
      </c>
      <c r="C19" s="42">
        <v>712.6</v>
      </c>
      <c r="D19" s="43"/>
      <c r="E19" s="40">
        <f t="shared" si="0"/>
        <v>17.4425402750491</v>
      </c>
      <c r="F19" s="40">
        <v>62147.771</v>
      </c>
      <c r="G19" s="44">
        <v>4</v>
      </c>
    </row>
    <row r="20" spans="1:7">
      <c r="A20" s="37" t="s">
        <v>38</v>
      </c>
      <c r="B20" s="42" t="s">
        <v>39</v>
      </c>
      <c r="C20" s="42">
        <v>1781.5</v>
      </c>
      <c r="D20" s="43"/>
      <c r="E20" s="40">
        <f t="shared" si="0"/>
        <v>7.23071456637665</v>
      </c>
      <c r="F20" s="40">
        <v>25763.036</v>
      </c>
      <c r="G20" s="44">
        <v>4</v>
      </c>
    </row>
    <row r="21" spans="1:7">
      <c r="A21" s="37" t="s">
        <v>40</v>
      </c>
      <c r="B21" s="38" t="s">
        <v>41</v>
      </c>
      <c r="C21" s="38"/>
      <c r="D21" s="39">
        <f>F21/$F$81</f>
        <v>0.11808210164949</v>
      </c>
      <c r="E21" s="40">
        <f>SUM(E22:E26)</f>
        <v>55.8306118439517</v>
      </c>
      <c r="F21" s="40">
        <f>SUM(F22:F26)</f>
        <v>198924.47</v>
      </c>
      <c r="G21" s="44">
        <v>1</v>
      </c>
    </row>
    <row r="22" spans="1:7">
      <c r="A22" s="37" t="s">
        <v>42</v>
      </c>
      <c r="B22" s="42" t="s">
        <v>43</v>
      </c>
      <c r="C22" s="42">
        <v>1781.5</v>
      </c>
      <c r="D22" s="43"/>
      <c r="E22" s="40">
        <f t="shared" ref="E22:E26" si="1">F22/$B$7</f>
        <v>15.2929407802414</v>
      </c>
      <c r="F22" s="40">
        <v>54488.748</v>
      </c>
      <c r="G22" s="44">
        <v>4</v>
      </c>
    </row>
    <row r="23" spans="1:7">
      <c r="A23" s="37" t="s">
        <v>44</v>
      </c>
      <c r="B23" s="42" t="s">
        <v>45</v>
      </c>
      <c r="C23" s="42">
        <v>118.83</v>
      </c>
      <c r="D23" s="43"/>
      <c r="E23" s="40">
        <f t="shared" si="1"/>
        <v>0.677889980353635</v>
      </c>
      <c r="F23" s="40">
        <v>2415.322</v>
      </c>
      <c r="G23" s="44">
        <v>4</v>
      </c>
    </row>
    <row r="24" spans="1:7">
      <c r="A24" s="37" t="s">
        <v>44</v>
      </c>
      <c r="B24" s="42" t="s">
        <v>45</v>
      </c>
      <c r="C24" s="42">
        <v>2508.35</v>
      </c>
      <c r="D24" s="43"/>
      <c r="E24" s="40">
        <f t="shared" si="1"/>
        <v>14.3098731406118</v>
      </c>
      <c r="F24" s="40">
        <v>50986.078</v>
      </c>
      <c r="G24" s="44">
        <v>4</v>
      </c>
    </row>
    <row r="25" spans="1:7">
      <c r="A25" s="37" t="s">
        <v>46</v>
      </c>
      <c r="B25" s="42" t="s">
        <v>47</v>
      </c>
      <c r="C25" s="42">
        <v>1781.5</v>
      </c>
      <c r="D25" s="43"/>
      <c r="E25" s="40">
        <f t="shared" si="1"/>
        <v>17.3398504069604</v>
      </c>
      <c r="F25" s="40">
        <v>61781.887</v>
      </c>
      <c r="G25" s="44">
        <v>4</v>
      </c>
    </row>
    <row r="26" spans="1:7">
      <c r="A26" s="37" t="s">
        <v>48</v>
      </c>
      <c r="B26" s="42" t="s">
        <v>49</v>
      </c>
      <c r="C26" s="42">
        <v>3563</v>
      </c>
      <c r="D26" s="43"/>
      <c r="E26" s="40">
        <f t="shared" si="1"/>
        <v>8.21005753578445</v>
      </c>
      <c r="F26" s="40">
        <v>29252.435</v>
      </c>
      <c r="G26" s="44">
        <v>4</v>
      </c>
    </row>
    <row r="27" spans="1:7">
      <c r="A27" s="37" t="s">
        <v>50</v>
      </c>
      <c r="B27" s="38" t="s">
        <v>51</v>
      </c>
      <c r="C27" s="38"/>
      <c r="D27" s="39">
        <f>F27/$F$81</f>
        <v>0.101661367626847</v>
      </c>
      <c r="E27" s="40">
        <f>SUM(E28:E34)</f>
        <v>48.0666949200112</v>
      </c>
      <c r="F27" s="40">
        <f>SUM(F28:F34)</f>
        <v>171261.634</v>
      </c>
      <c r="G27" s="44">
        <v>1</v>
      </c>
    </row>
    <row r="28" spans="1:7">
      <c r="A28" s="37" t="s">
        <v>52</v>
      </c>
      <c r="B28" s="42" t="s">
        <v>53</v>
      </c>
      <c r="C28" s="42">
        <v>118.83</v>
      </c>
      <c r="D28" s="43"/>
      <c r="E28" s="40">
        <f t="shared" ref="E28:E34" si="2">F28/$B$7</f>
        <v>1.39126438394611</v>
      </c>
      <c r="F28" s="40">
        <v>4957.075</v>
      </c>
      <c r="G28" s="44">
        <v>4</v>
      </c>
    </row>
    <row r="29" spans="1:7">
      <c r="A29" s="37" t="s">
        <v>52</v>
      </c>
      <c r="B29" s="42" t="s">
        <v>53</v>
      </c>
      <c r="C29" s="42">
        <v>2508.35</v>
      </c>
      <c r="D29" s="43"/>
      <c r="E29" s="40">
        <f t="shared" si="2"/>
        <v>29.3688374964917</v>
      </c>
      <c r="F29" s="40">
        <v>104641.168</v>
      </c>
      <c r="G29" s="44">
        <v>4</v>
      </c>
    </row>
    <row r="30" spans="1:7">
      <c r="A30" s="37" t="s">
        <v>54</v>
      </c>
      <c r="B30" s="42" t="s">
        <v>55</v>
      </c>
      <c r="C30" s="42">
        <v>2508.35</v>
      </c>
      <c r="D30" s="43"/>
      <c r="E30" s="40">
        <f t="shared" si="2"/>
        <v>3.24000477126017</v>
      </c>
      <c r="F30" s="40">
        <v>11544.137</v>
      </c>
      <c r="G30" s="44">
        <v>4</v>
      </c>
    </row>
    <row r="31" spans="1:7">
      <c r="A31" s="37" t="s">
        <v>56</v>
      </c>
      <c r="B31" s="42" t="s">
        <v>57</v>
      </c>
      <c r="C31" s="42">
        <v>1781.5</v>
      </c>
      <c r="D31" s="43"/>
      <c r="E31" s="40">
        <f t="shared" si="2"/>
        <v>3.01744765646927</v>
      </c>
      <c r="F31" s="40">
        <v>10751.166</v>
      </c>
      <c r="G31" s="44">
        <v>4</v>
      </c>
    </row>
    <row r="32" spans="1:7">
      <c r="A32" s="37" t="s">
        <v>58</v>
      </c>
      <c r="B32" s="42" t="s">
        <v>59</v>
      </c>
      <c r="C32" s="42">
        <v>1</v>
      </c>
      <c r="D32" s="43"/>
      <c r="E32" s="40">
        <f t="shared" si="2"/>
        <v>4.5495975301712</v>
      </c>
      <c r="F32" s="40">
        <v>16210.216</v>
      </c>
      <c r="G32" s="44">
        <v>4</v>
      </c>
    </row>
    <row r="33" spans="1:7">
      <c r="A33" s="37" t="s">
        <v>60</v>
      </c>
      <c r="B33" s="42" t="s">
        <v>61</v>
      </c>
      <c r="C33" s="42">
        <v>4</v>
      </c>
      <c r="D33" s="43"/>
      <c r="E33" s="40">
        <f t="shared" si="2"/>
        <v>3.8899306763963</v>
      </c>
      <c r="F33" s="40">
        <v>13859.823</v>
      </c>
      <c r="G33" s="44">
        <v>4</v>
      </c>
    </row>
    <row r="34" spans="1:7">
      <c r="A34" s="37" t="s">
        <v>62</v>
      </c>
      <c r="B34" s="42" t="s">
        <v>63</v>
      </c>
      <c r="C34" s="42">
        <v>4</v>
      </c>
      <c r="D34" s="43"/>
      <c r="E34" s="40">
        <f t="shared" si="2"/>
        <v>2.60961240527645</v>
      </c>
      <c r="F34" s="40">
        <v>9298.049</v>
      </c>
      <c r="G34" s="44">
        <v>4</v>
      </c>
    </row>
    <row r="35" spans="1:7">
      <c r="A35" s="37" t="s">
        <v>64</v>
      </c>
      <c r="B35" s="38" t="s">
        <v>65</v>
      </c>
      <c r="C35" s="38"/>
      <c r="D35" s="39">
        <f>F35/$F$81</f>
        <v>0.0642091369430663</v>
      </c>
      <c r="E35" s="40">
        <f>SUM(E36)</f>
        <v>30.3588380578164</v>
      </c>
      <c r="F35" s="40">
        <f>SUM(F36)</f>
        <v>108168.54</v>
      </c>
      <c r="G35" s="44">
        <v>1</v>
      </c>
    </row>
    <row r="36" spans="1:7">
      <c r="A36" s="37" t="s">
        <v>66</v>
      </c>
      <c r="B36" s="42" t="s">
        <v>67</v>
      </c>
      <c r="C36" s="42">
        <v>1781.5</v>
      </c>
      <c r="D36" s="43"/>
      <c r="E36" s="40">
        <f t="shared" ref="E36:E46" si="3">F36/$B$7</f>
        <v>30.3588380578164</v>
      </c>
      <c r="F36" s="40">
        <v>108168.54</v>
      </c>
      <c r="G36" s="44">
        <v>4</v>
      </c>
    </row>
    <row r="37" spans="1:7">
      <c r="A37" s="37" t="s">
        <v>68</v>
      </c>
      <c r="B37" s="38" t="s">
        <v>69</v>
      </c>
      <c r="C37" s="38"/>
      <c r="D37" s="39">
        <f>F37/$F$81</f>
        <v>0.216159702223434</v>
      </c>
      <c r="E37" s="40">
        <f>SUM(E38:E46)</f>
        <v>102.202859388156</v>
      </c>
      <c r="F37" s="40">
        <f>SUM(F38:F46)</f>
        <v>364148.788</v>
      </c>
      <c r="G37" s="44">
        <v>1</v>
      </c>
    </row>
    <row r="38" spans="1:7">
      <c r="A38" s="37" t="s">
        <v>70</v>
      </c>
      <c r="B38" s="42" t="s">
        <v>71</v>
      </c>
      <c r="C38" s="42">
        <v>7126</v>
      </c>
      <c r="D38" s="43"/>
      <c r="E38" s="40">
        <f t="shared" si="3"/>
        <v>24.3089795116475</v>
      </c>
      <c r="F38" s="40">
        <v>86612.894</v>
      </c>
      <c r="G38" s="44">
        <v>4</v>
      </c>
    </row>
    <row r="39" spans="1:7">
      <c r="A39" s="37" t="s">
        <v>70</v>
      </c>
      <c r="B39" s="42" t="s">
        <v>71</v>
      </c>
      <c r="C39" s="42">
        <v>2508.35</v>
      </c>
      <c r="D39" s="43"/>
      <c r="E39" s="40">
        <f t="shared" si="3"/>
        <v>8.55676171765366</v>
      </c>
      <c r="F39" s="40">
        <v>30487.742</v>
      </c>
      <c r="G39" s="44">
        <v>4</v>
      </c>
    </row>
    <row r="40" spans="1:7">
      <c r="A40" s="37" t="s">
        <v>72</v>
      </c>
      <c r="B40" s="42" t="s">
        <v>73</v>
      </c>
      <c r="C40" s="42">
        <v>3563</v>
      </c>
      <c r="D40" s="43"/>
      <c r="E40" s="40">
        <f t="shared" si="3"/>
        <v>10.9348700533258</v>
      </c>
      <c r="F40" s="40">
        <v>38960.942</v>
      </c>
      <c r="G40" s="44">
        <v>4</v>
      </c>
    </row>
    <row r="41" spans="1:7">
      <c r="A41" s="37" t="s">
        <v>74</v>
      </c>
      <c r="B41" s="42" t="s">
        <v>75</v>
      </c>
      <c r="C41" s="42">
        <v>25.45</v>
      </c>
      <c r="D41" s="43"/>
      <c r="E41" s="40">
        <f t="shared" si="3"/>
        <v>21.7805416783609</v>
      </c>
      <c r="F41" s="40">
        <v>77604.07</v>
      </c>
      <c r="G41" s="44">
        <v>4</v>
      </c>
    </row>
    <row r="42" spans="1:7">
      <c r="A42" s="37" t="s">
        <v>76</v>
      </c>
      <c r="B42" s="42" t="s">
        <v>77</v>
      </c>
      <c r="C42" s="42">
        <v>2494.1</v>
      </c>
      <c r="D42" s="43"/>
      <c r="E42" s="40">
        <f t="shared" si="3"/>
        <v>18.5053752455796</v>
      </c>
      <c r="F42" s="40">
        <v>65934.652</v>
      </c>
      <c r="G42" s="44">
        <v>4</v>
      </c>
    </row>
    <row r="43" spans="1:7">
      <c r="A43" s="37" t="s">
        <v>78</v>
      </c>
      <c r="B43" s="42" t="s">
        <v>79</v>
      </c>
      <c r="C43" s="42">
        <v>1781.5</v>
      </c>
      <c r="D43" s="43"/>
      <c r="E43" s="40">
        <f t="shared" si="3"/>
        <v>1.48077266348583</v>
      </c>
      <c r="F43" s="40">
        <v>5275.993</v>
      </c>
      <c r="G43" s="44">
        <v>4</v>
      </c>
    </row>
    <row r="44" spans="1:7">
      <c r="A44" s="37" t="s">
        <v>80</v>
      </c>
      <c r="B44" s="42" t="s">
        <v>81</v>
      </c>
      <c r="C44" s="42">
        <v>1068.9</v>
      </c>
      <c r="D44" s="43"/>
      <c r="E44" s="40">
        <f t="shared" si="3"/>
        <v>1.87571681167555</v>
      </c>
      <c r="F44" s="40">
        <v>6683.179</v>
      </c>
      <c r="G44" s="44">
        <v>4</v>
      </c>
    </row>
    <row r="45" spans="1:7">
      <c r="A45" s="37" t="s">
        <v>82</v>
      </c>
      <c r="B45" s="42" t="s">
        <v>83</v>
      </c>
      <c r="C45" s="42">
        <v>1068.9</v>
      </c>
      <c r="D45" s="43"/>
      <c r="E45" s="40">
        <f t="shared" si="3"/>
        <v>11.3819854055571</v>
      </c>
      <c r="F45" s="40">
        <v>40554.014</v>
      </c>
      <c r="G45" s="44">
        <v>4</v>
      </c>
    </row>
    <row r="46" spans="1:7">
      <c r="A46" s="37" t="s">
        <v>84</v>
      </c>
      <c r="B46" s="42" t="s">
        <v>85</v>
      </c>
      <c r="C46" s="42">
        <v>1</v>
      </c>
      <c r="D46" s="43"/>
      <c r="E46" s="40">
        <f t="shared" si="3"/>
        <v>3.37785630087005</v>
      </c>
      <c r="F46" s="40">
        <v>12035.302</v>
      </c>
      <c r="G46" s="44">
        <v>4</v>
      </c>
    </row>
    <row r="47" spans="1:7">
      <c r="A47" s="37" t="s">
        <v>86</v>
      </c>
      <c r="B47" s="38" t="s">
        <v>87</v>
      </c>
      <c r="C47" s="38"/>
      <c r="D47" s="39">
        <f>F47/$F$81</f>
        <v>0.0992105423686809</v>
      </c>
      <c r="E47" s="40">
        <f>SUM(E48:E53)</f>
        <v>46.907915801291</v>
      </c>
      <c r="F47" s="40">
        <f>SUM(F48:F53)</f>
        <v>167132.904</v>
      </c>
      <c r="G47" s="44">
        <v>1</v>
      </c>
    </row>
    <row r="48" spans="1:7">
      <c r="A48" s="37" t="s">
        <v>88</v>
      </c>
      <c r="B48" s="42" t="s">
        <v>89</v>
      </c>
      <c r="C48" s="42">
        <v>25</v>
      </c>
      <c r="D48" s="43"/>
      <c r="E48" s="40">
        <f t="shared" ref="E48:E54" si="4">F48/$B$7</f>
        <v>16.0163014313781</v>
      </c>
      <c r="F48" s="40">
        <v>57066.082</v>
      </c>
      <c r="G48" s="44">
        <v>4</v>
      </c>
    </row>
    <row r="49" spans="1:7">
      <c r="A49" s="37" t="s">
        <v>90</v>
      </c>
      <c r="B49" s="42" t="s">
        <v>91</v>
      </c>
      <c r="C49" s="42">
        <v>1</v>
      </c>
      <c r="D49" s="43"/>
      <c r="E49" s="40">
        <f t="shared" si="4"/>
        <v>1.44695369071008</v>
      </c>
      <c r="F49" s="40">
        <v>5155.496</v>
      </c>
      <c r="G49" s="44">
        <v>4</v>
      </c>
    </row>
    <row r="50" spans="1:7">
      <c r="A50" s="37" t="s">
        <v>92</v>
      </c>
      <c r="B50" s="42" t="s">
        <v>93</v>
      </c>
      <c r="C50" s="42">
        <v>1</v>
      </c>
      <c r="D50" s="43"/>
      <c r="E50" s="40">
        <f t="shared" si="4"/>
        <v>1.47646056693797</v>
      </c>
      <c r="F50" s="40">
        <v>5260.629</v>
      </c>
      <c r="G50" s="44">
        <v>4</v>
      </c>
    </row>
    <row r="51" spans="1:7">
      <c r="A51" s="37" t="s">
        <v>94</v>
      </c>
      <c r="B51" s="42" t="s">
        <v>95</v>
      </c>
      <c r="C51" s="42">
        <v>1</v>
      </c>
      <c r="D51" s="43"/>
      <c r="E51" s="40">
        <f t="shared" si="4"/>
        <v>0.181579287117598</v>
      </c>
      <c r="F51" s="40">
        <v>646.967</v>
      </c>
      <c r="G51" s="44">
        <v>4</v>
      </c>
    </row>
    <row r="52" spans="1:7">
      <c r="A52" s="37" t="s">
        <v>96</v>
      </c>
      <c r="B52" s="42" t="s">
        <v>97</v>
      </c>
      <c r="C52" s="42">
        <v>1</v>
      </c>
      <c r="D52" s="43"/>
      <c r="E52" s="40">
        <f t="shared" si="4"/>
        <v>13.5851052483862</v>
      </c>
      <c r="F52" s="40">
        <v>48403.73</v>
      </c>
      <c r="G52" s="44">
        <v>4</v>
      </c>
    </row>
    <row r="53" s="1" customFormat="1" spans="1:7">
      <c r="A53" s="37" t="s">
        <v>96</v>
      </c>
      <c r="B53" s="42" t="s">
        <v>98</v>
      </c>
      <c r="C53" s="42">
        <v>1</v>
      </c>
      <c r="D53" s="43"/>
      <c r="E53" s="40">
        <f t="shared" si="4"/>
        <v>14.2015155767612</v>
      </c>
      <c r="F53" s="40">
        <v>50600</v>
      </c>
      <c r="G53" s="45">
        <v>4</v>
      </c>
    </row>
    <row r="54" spans="1:7">
      <c r="A54" s="37" t="s">
        <v>99</v>
      </c>
      <c r="B54" s="38" t="s">
        <v>100</v>
      </c>
      <c r="C54" s="38"/>
      <c r="D54" s="39">
        <f>F54/$F$81</f>
        <v>0.0907989185185727</v>
      </c>
      <c r="E54" s="40">
        <f>SUM(E55:E68)</f>
        <v>42.9308007297221</v>
      </c>
      <c r="F54" s="40">
        <f>SUM(F55:F68)</f>
        <v>152962.443</v>
      </c>
      <c r="G54" s="44">
        <v>1</v>
      </c>
    </row>
    <row r="55" spans="1:7">
      <c r="A55" s="37" t="s">
        <v>101</v>
      </c>
      <c r="B55" s="42" t="s">
        <v>102</v>
      </c>
      <c r="C55" s="42">
        <v>3</v>
      </c>
      <c r="D55" s="43"/>
      <c r="E55" s="40">
        <f t="shared" ref="E55:E68" si="5">F55/$B$7</f>
        <v>8.07354223968566</v>
      </c>
      <c r="F55" s="40">
        <v>28766.031</v>
      </c>
      <c r="G55" s="44">
        <v>4</v>
      </c>
    </row>
    <row r="56" spans="1:7">
      <c r="A56" s="37" t="s">
        <v>103</v>
      </c>
      <c r="B56" s="42" t="s">
        <v>104</v>
      </c>
      <c r="C56" s="42">
        <v>1</v>
      </c>
      <c r="D56" s="43"/>
      <c r="E56" s="40">
        <f t="shared" si="5"/>
        <v>6.62296716250351</v>
      </c>
      <c r="F56" s="40">
        <v>23597.632</v>
      </c>
      <c r="G56" s="44">
        <v>4</v>
      </c>
    </row>
    <row r="57" spans="1:7">
      <c r="A57" s="37" t="s">
        <v>105</v>
      </c>
      <c r="B57" s="42" t="s">
        <v>106</v>
      </c>
      <c r="C57" s="42">
        <v>2</v>
      </c>
      <c r="D57" s="43"/>
      <c r="E57" s="40">
        <f t="shared" si="5"/>
        <v>1.0786890261016</v>
      </c>
      <c r="F57" s="40">
        <v>3843.369</v>
      </c>
      <c r="G57" s="44">
        <v>4</v>
      </c>
    </row>
    <row r="58" spans="1:7">
      <c r="A58" s="37" t="s">
        <v>107</v>
      </c>
      <c r="B58" s="42" t="s">
        <v>108</v>
      </c>
      <c r="C58" s="42">
        <v>4</v>
      </c>
      <c r="D58" s="43"/>
      <c r="E58" s="40">
        <f t="shared" si="5"/>
        <v>4.57810384507437</v>
      </c>
      <c r="F58" s="40">
        <v>16311.784</v>
      </c>
      <c r="G58" s="44">
        <v>4</v>
      </c>
    </row>
    <row r="59" spans="1:7">
      <c r="A59" s="37" t="s">
        <v>109</v>
      </c>
      <c r="B59" s="42" t="s">
        <v>110</v>
      </c>
      <c r="C59" s="42">
        <v>1</v>
      </c>
      <c r="D59" s="43"/>
      <c r="E59" s="40">
        <f t="shared" si="5"/>
        <v>6.63632949761437</v>
      </c>
      <c r="F59" s="40">
        <v>23645.242</v>
      </c>
      <c r="G59" s="44">
        <v>4</v>
      </c>
    </row>
    <row r="60" spans="1:7">
      <c r="A60" s="37" t="s">
        <v>111</v>
      </c>
      <c r="B60" s="42" t="s">
        <v>112</v>
      </c>
      <c r="C60" s="42">
        <v>1</v>
      </c>
      <c r="D60" s="43"/>
      <c r="E60" s="40">
        <f t="shared" si="5"/>
        <v>0.34823407241089</v>
      </c>
      <c r="F60" s="40">
        <v>1240.758</v>
      </c>
      <c r="G60" s="44">
        <v>4</v>
      </c>
    </row>
    <row r="61" spans="1:7">
      <c r="A61" s="37" t="s">
        <v>113</v>
      </c>
      <c r="B61" s="42" t="s">
        <v>114</v>
      </c>
      <c r="C61" s="42">
        <v>2.97</v>
      </c>
      <c r="D61" s="43"/>
      <c r="E61" s="40">
        <f t="shared" si="5"/>
        <v>2.86283188324446</v>
      </c>
      <c r="F61" s="40">
        <v>10200.27</v>
      </c>
      <c r="G61" s="44">
        <v>4</v>
      </c>
    </row>
    <row r="62" spans="1:7">
      <c r="A62" s="37" t="s">
        <v>115</v>
      </c>
      <c r="B62" s="42" t="s">
        <v>116</v>
      </c>
      <c r="C62" s="42">
        <v>2.97</v>
      </c>
      <c r="D62" s="43"/>
      <c r="E62" s="40">
        <f t="shared" si="5"/>
        <v>4.26958882963794</v>
      </c>
      <c r="F62" s="40">
        <v>15212.545</v>
      </c>
      <c r="G62" s="44">
        <v>4</v>
      </c>
    </row>
    <row r="63" spans="1:7">
      <c r="A63" s="37" t="s">
        <v>117</v>
      </c>
      <c r="B63" s="42" t="s">
        <v>118</v>
      </c>
      <c r="C63" s="42">
        <v>2.97</v>
      </c>
      <c r="D63" s="43"/>
      <c r="E63" s="40">
        <f t="shared" si="5"/>
        <v>3.20701852371597</v>
      </c>
      <c r="F63" s="40">
        <v>11426.607</v>
      </c>
      <c r="G63" s="44">
        <v>4</v>
      </c>
    </row>
    <row r="64" spans="1:7">
      <c r="A64" s="37" t="s">
        <v>119</v>
      </c>
      <c r="B64" s="42" t="s">
        <v>120</v>
      </c>
      <c r="C64" s="42">
        <v>2.97</v>
      </c>
      <c r="D64" s="43"/>
      <c r="E64" s="40">
        <f t="shared" si="5"/>
        <v>2.37063962952568</v>
      </c>
      <c r="F64" s="40">
        <v>8446.589</v>
      </c>
      <c r="G64" s="44">
        <v>4</v>
      </c>
    </row>
    <row r="65" spans="1:7">
      <c r="A65" s="37" t="s">
        <v>121</v>
      </c>
      <c r="B65" s="42" t="s">
        <v>122</v>
      </c>
      <c r="C65" s="42">
        <v>2.97</v>
      </c>
      <c r="D65" s="43"/>
      <c r="E65" s="40">
        <f t="shared" si="5"/>
        <v>1.6420373280943</v>
      </c>
      <c r="F65" s="40">
        <v>5850.579</v>
      </c>
      <c r="G65" s="44">
        <v>4</v>
      </c>
    </row>
    <row r="66" spans="1:7">
      <c r="A66" s="37" t="s">
        <v>123</v>
      </c>
      <c r="B66" s="42" t="s">
        <v>124</v>
      </c>
      <c r="C66" s="42">
        <v>2.97</v>
      </c>
      <c r="D66" s="43"/>
      <c r="E66" s="40">
        <f t="shared" si="5"/>
        <v>0.319075778838058</v>
      </c>
      <c r="F66" s="40">
        <v>1136.867</v>
      </c>
      <c r="G66" s="44">
        <v>4</v>
      </c>
    </row>
    <row r="67" spans="1:7">
      <c r="A67" s="37" t="s">
        <v>125</v>
      </c>
      <c r="B67" s="42" t="s">
        <v>126</v>
      </c>
      <c r="C67" s="42">
        <v>1</v>
      </c>
      <c r="D67" s="43"/>
      <c r="E67" s="40">
        <f t="shared" si="5"/>
        <v>0.128704462531574</v>
      </c>
      <c r="F67" s="40">
        <v>458.574</v>
      </c>
      <c r="G67" s="44">
        <v>4</v>
      </c>
    </row>
    <row r="68" spans="1:7">
      <c r="A68" s="37" t="s">
        <v>127</v>
      </c>
      <c r="B68" s="42" t="s">
        <v>128</v>
      </c>
      <c r="C68" s="42">
        <v>2.97</v>
      </c>
      <c r="D68" s="43"/>
      <c r="E68" s="40">
        <f t="shared" si="5"/>
        <v>0.793038450743755</v>
      </c>
      <c r="F68" s="40">
        <v>2825.596</v>
      </c>
      <c r="G68" s="44">
        <v>4</v>
      </c>
    </row>
    <row r="69" spans="1:7">
      <c r="A69" s="37" t="s">
        <v>129</v>
      </c>
      <c r="B69" s="38" t="s">
        <v>130</v>
      </c>
      <c r="C69" s="38"/>
      <c r="D69" s="39">
        <f>F69/$F$81</f>
        <v>0.171270429937908</v>
      </c>
      <c r="E69" s="40">
        <f>SUM(E70:E78)</f>
        <v>80.9786814482178</v>
      </c>
      <c r="F69" s="40">
        <f>SUM(F70:F78)</f>
        <v>288527.042</v>
      </c>
      <c r="G69" s="44">
        <v>1</v>
      </c>
    </row>
    <row r="70" spans="1:7">
      <c r="A70" s="37" t="s">
        <v>131</v>
      </c>
      <c r="B70" s="42" t="s">
        <v>132</v>
      </c>
      <c r="C70" s="42">
        <v>1</v>
      </c>
      <c r="D70" s="43"/>
      <c r="E70" s="40">
        <f t="shared" ref="E70:E78" si="6">F70/$B$7</f>
        <v>2.37032977827673</v>
      </c>
      <c r="F70" s="40">
        <v>8445.485</v>
      </c>
      <c r="G70" s="44">
        <v>4</v>
      </c>
    </row>
    <row r="71" spans="1:7">
      <c r="A71" s="37" t="s">
        <v>133</v>
      </c>
      <c r="B71" s="42" t="s">
        <v>134</v>
      </c>
      <c r="C71" s="42">
        <v>2.97</v>
      </c>
      <c r="D71" s="43"/>
      <c r="E71" s="40">
        <f t="shared" si="6"/>
        <v>8.89620376087566</v>
      </c>
      <c r="F71" s="40">
        <v>31697.174</v>
      </c>
      <c r="G71" s="44">
        <v>4</v>
      </c>
    </row>
    <row r="72" spans="1:7">
      <c r="A72" s="37" t="s">
        <v>135</v>
      </c>
      <c r="B72" s="42" t="s">
        <v>136</v>
      </c>
      <c r="C72" s="42">
        <v>2.97</v>
      </c>
      <c r="D72" s="43"/>
      <c r="E72" s="40">
        <f t="shared" si="6"/>
        <v>3.66283553185518</v>
      </c>
      <c r="F72" s="40">
        <v>13050.683</v>
      </c>
      <c r="G72" s="44">
        <v>4</v>
      </c>
    </row>
    <row r="73" spans="1:7">
      <c r="A73" s="37" t="s">
        <v>137</v>
      </c>
      <c r="B73" s="42" t="s">
        <v>138</v>
      </c>
      <c r="C73" s="42">
        <v>4</v>
      </c>
      <c r="D73" s="43"/>
      <c r="E73" s="40">
        <f t="shared" si="6"/>
        <v>30.4351389278698</v>
      </c>
      <c r="F73" s="40">
        <v>108440.4</v>
      </c>
      <c r="G73" s="44">
        <v>4</v>
      </c>
    </row>
    <row r="74" spans="1:7">
      <c r="A74" s="37" t="s">
        <v>139</v>
      </c>
      <c r="B74" s="42" t="s">
        <v>140</v>
      </c>
      <c r="C74" s="42">
        <v>1</v>
      </c>
      <c r="D74" s="43"/>
      <c r="E74" s="40">
        <f t="shared" si="6"/>
        <v>26.8634577603143</v>
      </c>
      <c r="F74" s="40">
        <v>95714.5</v>
      </c>
      <c r="G74" s="44">
        <v>4</v>
      </c>
    </row>
    <row r="75" spans="1:7">
      <c r="A75" s="37" t="s">
        <v>141</v>
      </c>
      <c r="B75" s="42" t="s">
        <v>142</v>
      </c>
      <c r="C75" s="42">
        <v>1</v>
      </c>
      <c r="D75" s="43"/>
      <c r="E75" s="40">
        <f t="shared" si="6"/>
        <v>1.6744877911872</v>
      </c>
      <c r="F75" s="40">
        <v>5966.2</v>
      </c>
      <c r="G75" s="44">
        <v>4</v>
      </c>
    </row>
    <row r="76" spans="1:7">
      <c r="A76" s="37" t="s">
        <v>143</v>
      </c>
      <c r="B76" s="42" t="s">
        <v>144</v>
      </c>
      <c r="C76" s="42">
        <v>2</v>
      </c>
      <c r="D76" s="43"/>
      <c r="E76" s="40">
        <f t="shared" si="6"/>
        <v>1.99466741509963</v>
      </c>
      <c r="F76" s="40">
        <v>7107</v>
      </c>
      <c r="G76" s="44">
        <v>4</v>
      </c>
    </row>
    <row r="77" spans="1:7">
      <c r="A77" s="37" t="s">
        <v>145</v>
      </c>
      <c r="B77" s="42" t="s">
        <v>146</v>
      </c>
      <c r="C77" s="42">
        <v>1</v>
      </c>
      <c r="D77" s="43"/>
      <c r="E77" s="40">
        <f t="shared" si="6"/>
        <v>1.45049115913556</v>
      </c>
      <c r="F77" s="40">
        <v>5168.1</v>
      </c>
      <c r="G77" s="44">
        <v>4</v>
      </c>
    </row>
    <row r="78" spans="1:7">
      <c r="A78" s="37" t="s">
        <v>147</v>
      </c>
      <c r="B78" s="42" t="s">
        <v>148</v>
      </c>
      <c r="C78" s="42">
        <v>1</v>
      </c>
      <c r="D78" s="43"/>
      <c r="E78" s="40">
        <f t="shared" si="6"/>
        <v>3.6310693236037</v>
      </c>
      <c r="F78" s="40">
        <v>12937.5</v>
      </c>
      <c r="G78" s="44">
        <v>4</v>
      </c>
    </row>
    <row r="79" spans="1:7">
      <c r="A79" s="34"/>
    </row>
    <row r="80" spans="1:7">
      <c r="A80" s="34"/>
    </row>
    <row r="81" spans="1:6">
      <c r="A81" s="46" t="s">
        <v>149</v>
      </c>
      <c r="B81" s="47"/>
      <c r="C81" s="47"/>
      <c r="D81" s="48">
        <v>1</v>
      </c>
      <c r="E81" s="49">
        <f>F81/$B$7</f>
        <v>472.811806904294</v>
      </c>
      <c r="F81" s="50">
        <f>SUM(F15:F72)/2+SUM(F73:F78)</f>
        <v>1684628.468</v>
      </c>
    </row>
    <row r="82" ht="14.4" customHeight="1" spans="1:6">
      <c r="A82" s="46" t="s">
        <v>150</v>
      </c>
      <c r="B82" s="47"/>
      <c r="C82" s="47"/>
      <c r="D82" s="48">
        <v>0.15</v>
      </c>
      <c r="E82" s="49">
        <f>F82/$B$7</f>
        <v>70.9217710356441</v>
      </c>
      <c r="F82" s="49">
        <f>$F$81*D82</f>
        <v>252694.2702</v>
      </c>
    </row>
    <row r="83" spans="1:6">
      <c r="A83" s="46" t="s">
        <v>151</v>
      </c>
      <c r="B83" s="47"/>
      <c r="C83" s="47"/>
      <c r="D83" s="48">
        <v>0.05</v>
      </c>
      <c r="E83" s="49">
        <f>F83/$B$7</f>
        <v>23.6405903452147</v>
      </c>
      <c r="F83" s="49">
        <f>$F$81*D83</f>
        <v>84231.4234</v>
      </c>
    </row>
    <row r="84" spans="1:6">
      <c r="A84" s="46" t="s">
        <v>152</v>
      </c>
      <c r="B84" s="47"/>
      <c r="C84" s="47"/>
      <c r="D84" s="48">
        <v>0.015</v>
      </c>
      <c r="E84" s="49">
        <f>F84/$B$7</f>
        <v>7.09217710356441</v>
      </c>
      <c r="F84" s="49">
        <f>$F$81*D84</f>
        <v>25269.42702</v>
      </c>
    </row>
    <row r="85" spans="1:6">
      <c r="A85" s="51" t="s">
        <v>153</v>
      </c>
      <c r="B85" s="52"/>
      <c r="C85" s="52"/>
      <c r="D85" s="53"/>
      <c r="E85" s="54">
        <f>SUM(E81:E84)</f>
        <v>574.466345388717</v>
      </c>
      <c r="F85" s="54">
        <f>SUM(F81:F84)</f>
        <v>2046823.58862</v>
      </c>
    </row>
    <row r="86" ht="14.4" customHeight="1" spans="1:6">
      <c r="A86" s="55"/>
      <c r="B86" s="56"/>
      <c r="C86" s="57"/>
      <c r="D86" s="57"/>
      <c r="E86" s="58"/>
      <c r="F86" s="59"/>
    </row>
    <row r="87" spans="1:6">
      <c r="A87" s="60" t="s">
        <v>154</v>
      </c>
      <c r="B87" s="60"/>
    </row>
  </sheetData>
  <mergeCells count="9">
    <mergeCell ref="C10:F10"/>
    <mergeCell ref="A81:B81"/>
    <mergeCell ref="A82:B82"/>
    <mergeCell ref="A83:B83"/>
    <mergeCell ref="A84:B84"/>
    <mergeCell ref="A86:B86"/>
    <mergeCell ref="A87:B87"/>
    <mergeCell ref="C11:F12"/>
    <mergeCell ref="C4:F9"/>
  </mergeCells>
  <conditionalFormatting sqref="A15">
    <cfRule type="expression" dxfId="0" priority="128" stopIfTrue="1">
      <formula>H16="true"</formula>
    </cfRule>
    <cfRule type="expression" dxfId="1" priority="129">
      <formula>G15=4</formula>
    </cfRule>
    <cfRule type="expression" dxfId="2" priority="130">
      <formula>G15=3</formula>
    </cfRule>
  </conditionalFormatting>
  <conditionalFormatting sqref="B15">
    <cfRule type="expression" dxfId="3" priority="134" stopIfTrue="1">
      <formula>H16="true"</formula>
    </cfRule>
    <cfRule type="expression" dxfId="4" priority="135">
      <formula>G15=4</formula>
    </cfRule>
    <cfRule type="expression" dxfId="2" priority="136">
      <formula>G15=3</formula>
    </cfRule>
  </conditionalFormatting>
  <conditionalFormatting sqref="C15">
    <cfRule type="expression" dxfId="3" priority="140" stopIfTrue="1">
      <formula>#REF!="true"</formula>
    </cfRule>
    <cfRule type="expression" dxfId="4" priority="141">
      <formula>H16=4</formula>
    </cfRule>
    <cfRule type="expression" dxfId="2" priority="142">
      <formula>H16=3</formula>
    </cfRule>
  </conditionalFormatting>
  <conditionalFormatting sqref="D15">
    <cfRule type="expression" dxfId="3" priority="146" stopIfTrue="1">
      <formula>H16="true"</formula>
    </cfRule>
    <cfRule type="expression" dxfId="4" priority="147">
      <formula>G15=4</formula>
    </cfRule>
    <cfRule type="expression" dxfId="2" priority="148">
      <formula>G15=3</formula>
    </cfRule>
  </conditionalFormatting>
  <conditionalFormatting sqref="E15">
    <cfRule type="expression" dxfId="2" priority="30">
      <formula>F15=3</formula>
    </cfRule>
    <cfRule type="expression" dxfId="4" priority="29">
      <formula>F15=4</formula>
    </cfRule>
    <cfRule type="expression" dxfId="3" priority="28" stopIfTrue="1">
      <formula>G15="true"</formula>
    </cfRule>
  </conditionalFormatting>
  <conditionalFormatting sqref="F15">
    <cfRule type="expression" dxfId="3" priority="152" stopIfTrue="1">
      <formula>H16="true"</formula>
    </cfRule>
    <cfRule type="expression" dxfId="4" priority="153">
      <formula>G15=4</formula>
    </cfRule>
    <cfRule type="expression" dxfId="2" priority="154">
      <formula>G15=3</formula>
    </cfRule>
  </conditionalFormatting>
  <conditionalFormatting sqref="A16">
    <cfRule type="expression" dxfId="0" priority="125" stopIfTrue="1">
      <formula>#REF!="true"</formula>
    </cfRule>
    <cfRule type="expression" dxfId="1" priority="126">
      <formula>G16=4</formula>
    </cfRule>
    <cfRule type="expression" dxfId="2" priority="127">
      <formula>G16=3</formula>
    </cfRule>
  </conditionalFormatting>
  <conditionalFormatting sqref="B16">
    <cfRule type="expression" dxfId="3" priority="131" stopIfTrue="1">
      <formula>#REF!="true"</formula>
    </cfRule>
    <cfRule type="expression" dxfId="4" priority="132">
      <formula>G16=4</formula>
    </cfRule>
    <cfRule type="expression" dxfId="2" priority="133">
      <formula>G16=3</formula>
    </cfRule>
  </conditionalFormatting>
  <conditionalFormatting sqref="C16">
    <cfRule type="expression" dxfId="3" priority="137" stopIfTrue="1">
      <formula>#REF!="true"</formula>
    </cfRule>
    <cfRule type="expression" dxfId="4" priority="138">
      <formula>#REF!=4</formula>
    </cfRule>
    <cfRule type="expression" dxfId="2" priority="139">
      <formula>#REF!=3</formula>
    </cfRule>
  </conditionalFormatting>
  <conditionalFormatting sqref="D16">
    <cfRule type="expression" dxfId="3" priority="143" stopIfTrue="1">
      <formula>#REF!="true"</formula>
    </cfRule>
    <cfRule type="expression" dxfId="4" priority="144">
      <formula>G16=4</formula>
    </cfRule>
    <cfRule type="expression" dxfId="2" priority="145">
      <formula>G16=3</formula>
    </cfRule>
  </conditionalFormatting>
  <conditionalFormatting sqref="E16">
    <cfRule type="expression" dxfId="3" priority="155" stopIfTrue="1">
      <formula>#REF!="true"</formula>
    </cfRule>
    <cfRule type="expression" dxfId="4" priority="156">
      <formula>G16=4</formula>
    </cfRule>
    <cfRule type="expression" dxfId="2" priority="157">
      <formula>G16=3</formula>
    </cfRule>
  </conditionalFormatting>
  <conditionalFormatting sqref="F16">
    <cfRule type="expression" dxfId="3" priority="149" stopIfTrue="1">
      <formula>#REF!="true"</formula>
    </cfRule>
    <cfRule type="expression" dxfId="4" priority="150">
      <formula>G16=4</formula>
    </cfRule>
    <cfRule type="expression" dxfId="2" priority="151">
      <formula>G16=3</formula>
    </cfRule>
  </conditionalFormatting>
  <conditionalFormatting sqref="E17">
    <cfRule type="expression" dxfId="2" priority="24">
      <formula>F17=3</formula>
    </cfRule>
    <cfRule type="expression" dxfId="4" priority="23">
      <formula>F17=4</formula>
    </cfRule>
    <cfRule type="expression" dxfId="3" priority="22" stopIfTrue="1">
      <formula>G17="true"</formula>
    </cfRule>
  </conditionalFormatting>
  <conditionalFormatting sqref="E21">
    <cfRule type="expression" dxfId="2" priority="21">
      <formula>F21=3</formula>
    </cfRule>
    <cfRule type="expression" dxfId="4" priority="20">
      <formula>F21=4</formula>
    </cfRule>
    <cfRule type="expression" dxfId="3" priority="19" stopIfTrue="1">
      <formula>G21="true"</formula>
    </cfRule>
  </conditionalFormatting>
  <conditionalFormatting sqref="E27">
    <cfRule type="expression" dxfId="2" priority="18">
      <formula>F27=3</formula>
    </cfRule>
    <cfRule type="expression" dxfId="4" priority="17">
      <formula>F27=4</formula>
    </cfRule>
    <cfRule type="expression" dxfId="3" priority="16" stopIfTrue="1">
      <formula>G27="true"</formula>
    </cfRule>
  </conditionalFormatting>
  <conditionalFormatting sqref="E35">
    <cfRule type="expression" dxfId="3" priority="13" stopIfTrue="1">
      <formula>G35="true"</formula>
    </cfRule>
    <cfRule type="expression" dxfId="4" priority="14">
      <formula>F35=4</formula>
    </cfRule>
    <cfRule type="expression" dxfId="2" priority="15">
      <formula>F35=3</formula>
    </cfRule>
  </conditionalFormatting>
  <conditionalFormatting sqref="E37">
    <cfRule type="expression" dxfId="3" priority="10" stopIfTrue="1">
      <formula>G37="true"</formula>
    </cfRule>
    <cfRule type="expression" dxfId="4" priority="11">
      <formula>F37=4</formula>
    </cfRule>
    <cfRule type="expression" dxfId="2" priority="12">
      <formula>F37=3</formula>
    </cfRule>
  </conditionalFormatting>
  <conditionalFormatting sqref="E47">
    <cfRule type="expression" dxfId="3" priority="7" stopIfTrue="1">
      <formula>G47="true"</formula>
    </cfRule>
    <cfRule type="expression" dxfId="4" priority="8">
      <formula>F47=4</formula>
    </cfRule>
    <cfRule type="expression" dxfId="2" priority="9">
      <formula>F47=3</formula>
    </cfRule>
  </conditionalFormatting>
  <conditionalFormatting sqref="A53">
    <cfRule type="expression" dxfId="0" priority="61" stopIfTrue="1">
      <formula>H53="true"</formula>
    </cfRule>
    <cfRule type="expression" dxfId="1" priority="62">
      <formula>G53=4</formula>
    </cfRule>
    <cfRule type="expression" dxfId="2" priority="63">
      <formula>G53=3</formula>
    </cfRule>
  </conditionalFormatting>
  <conditionalFormatting sqref="B53">
    <cfRule type="expression" dxfId="3" priority="48" stopIfTrue="1">
      <formula>H53="true"</formula>
    </cfRule>
    <cfRule type="expression" dxfId="4" priority="54">
      <formula>G53=4</formula>
    </cfRule>
    <cfRule type="expression" dxfId="2" priority="60">
      <formula>G53=3</formula>
    </cfRule>
  </conditionalFormatting>
  <conditionalFormatting sqref="C53">
    <cfRule type="expression" dxfId="3" priority="38" stopIfTrue="1">
      <formula>#REF!="true"</formula>
    </cfRule>
    <cfRule type="expression" dxfId="4" priority="40">
      <formula>H53=4</formula>
    </cfRule>
    <cfRule type="expression" dxfId="2" priority="42">
      <formula>H53=3</formula>
    </cfRule>
  </conditionalFormatting>
  <conditionalFormatting sqref="D53">
    <cfRule type="expression" dxfId="3" priority="47" stopIfTrue="1">
      <formula>H53="true"</formula>
    </cfRule>
    <cfRule type="expression" dxfId="4" priority="53">
      <formula>G53=4</formula>
    </cfRule>
    <cfRule type="expression" dxfId="2" priority="59">
      <formula>G53=3</formula>
    </cfRule>
  </conditionalFormatting>
  <conditionalFormatting sqref="F53">
    <cfRule type="expression" dxfId="3" priority="44" stopIfTrue="1">
      <formula>H53="true"</formula>
    </cfRule>
    <cfRule type="expression" dxfId="4" priority="50">
      <formula>G53=4</formula>
    </cfRule>
    <cfRule type="expression" dxfId="2" priority="56">
      <formula>G53=3</formula>
    </cfRule>
  </conditionalFormatting>
  <conditionalFormatting sqref="E54">
    <cfRule type="expression" dxfId="3" priority="4" stopIfTrue="1">
      <formula>G54="true"</formula>
    </cfRule>
    <cfRule type="expression" dxfId="4" priority="5">
      <formula>F54=4</formula>
    </cfRule>
    <cfRule type="expression" dxfId="2" priority="6">
      <formula>F54=3</formula>
    </cfRule>
  </conditionalFormatting>
  <conditionalFormatting sqref="E69">
    <cfRule type="expression" dxfId="3" priority="1" stopIfTrue="1">
      <formula>G69="true"</formula>
    </cfRule>
    <cfRule type="expression" dxfId="4" priority="2">
      <formula>F69=4</formula>
    </cfRule>
    <cfRule type="expression" dxfId="2" priority="3">
      <formula>F69=3</formula>
    </cfRule>
  </conditionalFormatting>
  <conditionalFormatting sqref="E48:E53">
    <cfRule type="expression" dxfId="3" priority="31" stopIfTrue="1">
      <formula>H48="true"</formula>
    </cfRule>
    <cfRule type="expression" dxfId="4" priority="32">
      <formula>G48=4</formula>
    </cfRule>
    <cfRule type="expression" dxfId="2" priority="33">
      <formula>G48=3</formula>
    </cfRule>
  </conditionalFormatting>
  <conditionalFormatting sqref="A17:A52 A54:A78">
    <cfRule type="expression" dxfId="0" priority="107" stopIfTrue="1">
      <formula>H17="true"</formula>
    </cfRule>
    <cfRule type="expression" dxfId="1" priority="116">
      <formula>G17=4</formula>
    </cfRule>
    <cfRule type="expression" dxfId="2" priority="124">
      <formula>G17=3</formula>
    </cfRule>
  </conditionalFormatting>
  <conditionalFormatting sqref="B17:B52 B54:B78">
    <cfRule type="expression" dxfId="3" priority="106" stopIfTrue="1">
      <formula>H17="true"</formula>
    </cfRule>
    <cfRule type="expression" dxfId="4" priority="115">
      <formula>G17=4</formula>
    </cfRule>
    <cfRule type="expression" dxfId="2" priority="123">
      <formula>G17=3</formula>
    </cfRule>
  </conditionalFormatting>
  <conditionalFormatting sqref="C17:C52 C54:C78">
    <cfRule type="expression" dxfId="3" priority="100" stopIfTrue="1">
      <formula>#REF!="true"</formula>
    </cfRule>
    <cfRule type="expression" dxfId="4" priority="101">
      <formula>H17=4</formula>
    </cfRule>
    <cfRule type="expression" dxfId="2" priority="102">
      <formula>H17=3</formula>
    </cfRule>
  </conditionalFormatting>
  <conditionalFormatting sqref="D17:D52 D54:D78">
    <cfRule type="expression" dxfId="3" priority="105" stopIfTrue="1">
      <formula>H17="true"</formula>
    </cfRule>
    <cfRule type="expression" dxfId="4" priority="113">
      <formula>G17=4</formula>
    </cfRule>
    <cfRule type="expression" dxfId="2" priority="121">
      <formula>G17=3</formula>
    </cfRule>
  </conditionalFormatting>
  <conditionalFormatting sqref="F17:F52 F54:F78">
    <cfRule type="expression" dxfId="3" priority="103" stopIfTrue="1">
      <formula>H17="true"</formula>
    </cfRule>
    <cfRule type="expression" dxfId="4" priority="111">
      <formula>G17=4</formula>
    </cfRule>
    <cfRule type="expression" dxfId="2" priority="117">
      <formula>G17=3</formula>
    </cfRule>
  </conditionalFormatting>
  <conditionalFormatting sqref="E18:E20 E22:E26 E28:E34 E36 E38:E46 E55:E68 E70:E78">
    <cfRule type="expression" dxfId="3" priority="104" stopIfTrue="1">
      <formula>H18="true"</formula>
    </cfRule>
    <cfRule type="expression" dxfId="4" priority="112">
      <formula>G18=4</formula>
    </cfRule>
    <cfRule type="expression" dxfId="2" priority="118">
      <formula>G18=3</formula>
    </cfRule>
  </conditionalFormatting>
  <pageMargins left="0.75" right="0.75" top="1" bottom="1" header="0.5" footer="0.5"/>
  <pageSetup paperSize="1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Squarefoot_Estimate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漆漆的黑</cp:lastModifiedBy>
  <dcterms:created xsi:type="dcterms:W3CDTF">2019-03-21T19:11:00Z</dcterms:created>
  <dcterms:modified xsi:type="dcterms:W3CDTF">2026-05-22T14:28:57Z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CE3EF89DB2514B48B0219C3A19C1DA04_12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